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570" windowWidth="15480" windowHeight="6450" activeTab="1"/>
  </bookViews>
  <sheets>
    <sheet name="приложение 1" sheetId="1" r:id="rId1"/>
    <sheet name="приложение 1.1" sheetId="5" r:id="rId2"/>
  </sheets>
  <definedNames>
    <definedName name="_xlnm.Print_Titles" localSheetId="0">'приложение 1'!$4:$6</definedName>
    <definedName name="_xlnm.Print_Titles" localSheetId="1">'приложение 1.1'!$4:$6</definedName>
    <definedName name="_xlnm.Print_Area" localSheetId="0">'приложение 1'!$A$1:$G$91</definedName>
    <definedName name="_xlnm.Print_Area" localSheetId="1">'приложение 1.1'!$A$1:$G$16</definedName>
  </definedNames>
  <calcPr calcId="125725"/>
</workbook>
</file>

<file path=xl/calcChain.xml><?xml version="1.0" encoding="utf-8"?>
<calcChain xmlns="http://schemas.openxmlformats.org/spreadsheetml/2006/main">
  <c r="B38" i="1"/>
  <c r="B34"/>
  <c r="D37"/>
  <c r="D8"/>
  <c r="C10" i="5"/>
  <c r="B8" l="1"/>
  <c r="E47" i="1"/>
  <c r="E86"/>
  <c r="F86" s="1"/>
  <c r="E85"/>
  <c r="F85" s="1"/>
  <c r="E84"/>
  <c r="F84" s="1"/>
  <c r="E83"/>
  <c r="F83" s="1"/>
  <c r="F81"/>
  <c r="F80"/>
  <c r="B79"/>
  <c r="F79" s="1"/>
  <c r="C78"/>
  <c r="E78" s="1"/>
  <c r="E77"/>
  <c r="F77" s="1"/>
  <c r="E76"/>
  <c r="F76" s="1"/>
  <c r="E75"/>
  <c r="F75" s="1"/>
  <c r="E74"/>
  <c r="F74" s="1"/>
  <c r="E73"/>
  <c r="F73" s="1"/>
  <c r="E72"/>
  <c r="F72" s="1"/>
  <c r="D72"/>
  <c r="C72"/>
  <c r="E71"/>
  <c r="F71" s="1"/>
  <c r="E70"/>
  <c r="F70" s="1"/>
  <c r="E69"/>
  <c r="D69"/>
  <c r="D67" s="1"/>
  <c r="C69"/>
  <c r="B69"/>
  <c r="F69" s="1"/>
  <c r="E68"/>
  <c r="F68" s="1"/>
  <c r="F66"/>
  <c r="F65"/>
  <c r="E61"/>
  <c r="F61" s="1"/>
  <c r="E60"/>
  <c r="F60" s="1"/>
  <c r="F59"/>
  <c r="E58"/>
  <c r="F58" s="1"/>
  <c r="E57"/>
  <c r="F57" s="1"/>
  <c r="E56"/>
  <c r="F56" s="1"/>
  <c r="D55"/>
  <c r="C55"/>
  <c r="B55"/>
  <c r="E54"/>
  <c r="F54" s="1"/>
  <c r="E53"/>
  <c r="F53" s="1"/>
  <c r="E52"/>
  <c r="F52" s="1"/>
  <c r="E51"/>
  <c r="F51" s="1"/>
  <c r="E50"/>
  <c r="F50" s="1"/>
  <c r="D49"/>
  <c r="C49"/>
  <c r="B49"/>
  <c r="B47" s="1"/>
  <c r="E48"/>
  <c r="F48" s="1"/>
  <c r="E46"/>
  <c r="D45"/>
  <c r="B45"/>
  <c r="B43" s="1"/>
  <c r="F44"/>
  <c r="D43"/>
  <c r="E42"/>
  <c r="F42" s="1"/>
  <c r="E41"/>
  <c r="F41" s="1"/>
  <c r="E40"/>
  <c r="F40" s="1"/>
  <c r="E39"/>
  <c r="F39" s="1"/>
  <c r="E38"/>
  <c r="B37"/>
  <c r="E37"/>
  <c r="E36" s="1"/>
  <c r="D36"/>
  <c r="D62" s="1"/>
  <c r="C36"/>
  <c r="F35"/>
  <c r="E34"/>
  <c r="F34" s="1"/>
  <c r="E33"/>
  <c r="F33" s="1"/>
  <c r="E32"/>
  <c r="F32" s="1"/>
  <c r="E31"/>
  <c r="F31" s="1"/>
  <c r="E30"/>
  <c r="F30" s="1"/>
  <c r="F28"/>
  <c r="E27"/>
  <c r="F27" s="1"/>
  <c r="E26"/>
  <c r="E29" s="1"/>
  <c r="F29" s="1"/>
  <c r="B26"/>
  <c r="F26" s="1"/>
  <c r="C25"/>
  <c r="C24" s="1"/>
  <c r="E23"/>
  <c r="F23" s="1"/>
  <c r="E22"/>
  <c r="F22" s="1"/>
  <c r="E21"/>
  <c r="F21" s="1"/>
  <c r="F20"/>
  <c r="E19"/>
  <c r="F19" s="1"/>
  <c r="E18"/>
  <c r="F18" s="1"/>
  <c r="F17"/>
  <c r="F16"/>
  <c r="F15"/>
  <c r="E14"/>
  <c r="F14" s="1"/>
  <c r="E13"/>
  <c r="F13" s="1"/>
  <c r="E11"/>
  <c r="B11"/>
  <c r="B9" s="1"/>
  <c r="E10"/>
  <c r="F10" s="1"/>
  <c r="E9"/>
  <c r="D9"/>
  <c r="C9"/>
  <c r="F47" l="1"/>
  <c r="B25"/>
  <c r="B24" s="1"/>
  <c r="B8" s="1"/>
  <c r="E11" i="5"/>
  <c r="F11" s="1"/>
  <c r="C67" i="1"/>
  <c r="C45"/>
  <c r="C43" s="1"/>
  <c r="C62" s="1"/>
  <c r="C63" s="1"/>
  <c r="C8"/>
  <c r="F78"/>
  <c r="E67"/>
  <c r="E49"/>
  <c r="F49" s="1"/>
  <c r="F55"/>
  <c r="F67"/>
  <c r="D64"/>
  <c r="D63"/>
  <c r="B36"/>
  <c r="B62" s="1"/>
  <c r="F37"/>
  <c r="F36" s="1"/>
  <c r="E45"/>
  <c r="E43" s="1"/>
  <c r="F11"/>
  <c r="F9" s="1"/>
  <c r="F38"/>
  <c r="E25"/>
  <c r="F46"/>
  <c r="E55"/>
  <c r="B67"/>
  <c r="B63" l="1"/>
  <c r="E10" i="5"/>
  <c r="F10" s="1"/>
  <c r="B64" i="1"/>
  <c r="C64"/>
  <c r="E64" s="1"/>
  <c r="E62"/>
  <c r="E24"/>
  <c r="F25"/>
  <c r="F45"/>
  <c r="F43" s="1"/>
  <c r="F62" s="1"/>
  <c r="F64" l="1"/>
  <c r="F24"/>
  <c r="F63" s="1"/>
  <c r="E8"/>
  <c r="F8" s="1"/>
  <c r="E63"/>
</calcChain>
</file>

<file path=xl/sharedStrings.xml><?xml version="1.0" encoding="utf-8"?>
<sst xmlns="http://schemas.openxmlformats.org/spreadsheetml/2006/main" count="120" uniqueCount="104">
  <si>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</si>
  <si>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</si>
  <si>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</si>
  <si>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</si>
  <si>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</si>
  <si>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Налог на добычу полезных ископаемых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</si>
  <si>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</si>
  <si>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</si>
  <si>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</si>
  <si>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</si>
  <si>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</si>
  <si>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</si>
  <si>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</si>
  <si>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</si>
  <si>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</si>
  <si>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</si>
  <si>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</si>
  <si>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</si>
  <si>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</si>
  <si>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</si>
  <si>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</si>
  <si>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</si>
  <si>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</si>
  <si>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</si>
  <si>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</si>
  <si>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</si>
  <si>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</si>
  <si>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</si>
  <si>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</si>
  <si>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</si>
  <si>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</si>
  <si>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</si>
  <si>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</si>
  <si>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</si>
  <si>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</si>
  <si>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</si>
  <si>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</si>
  <si>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</si>
  <si>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</si>
  <si>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</si>
  <si>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</si>
  <si>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</si>
  <si>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</si>
  <si>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</si>
  <si>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</si>
  <si>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</si>
  <si>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</si>
  <si>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</si>
  <si>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</si>
  <si>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</si>
  <si>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</si>
  <si>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</si>
  <si>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</si>
  <si>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</si>
  <si>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</si>
  <si>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</si>
  <si>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</si>
  <si>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</si>
  <si>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</si>
  <si>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</si>
  <si>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</si>
  <si>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</si>
  <si>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</si>
  <si>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</si>
  <si>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</si>
  <si>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</si>
  <si>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</si>
  <si>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</si>
  <si>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</si>
  <si>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</si>
  <si>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</si>
  <si>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</si>
  <si>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</si>
  <si>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</si>
  <si>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</si>
  <si>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</si>
  <si>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</si>
  <si>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</si>
  <si>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</si>
  <si>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</si>
  <si>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</si>
  <si>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</si>
  <si>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</si>
  <si>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</si>
  <si>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</si>
  <si>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</si>
  <si>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</si>
  <si>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</si>
  <si>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</si>
  <si>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</si>
  <si>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</si>
  <si>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</si>
  <si>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</si>
  <si>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</si>
  <si>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 xml:space="preserve">  </t>
  </si>
  <si>
    <t>Прочие безвозмездные поступления</t>
  </si>
  <si>
    <t>На расходы по жилищно-коммунальному хозяйству, благоустройству</t>
  </si>
  <si>
    <t>Глава сельского поселения                                                                М.М. Мухтасимов</t>
  </si>
  <si>
    <t>Глава сельского поселения                                                    М.М. Мухтасимов</t>
  </si>
  <si>
    <t>Расходы по жилищно-коммунальному хозяйству, по благоустройству 
(прочие расходы)</t>
  </si>
  <si>
    <t>Свод изменений к проекту решения о внесении изменений 
в бюджет сельского поселения Слаковский сельсовет муниципального района Альшеевский район  Республики Башкортостан на 2022 год и на плановый период 2023 и 2024 годов</t>
  </si>
  <si>
    <t xml:space="preserve"> Исполнитель:                                                  Р.А. Кашапова
 8-347-54-2-35-91</t>
  </si>
  <si>
    <t>Остаток на 01.01.2022 год</t>
  </si>
  <si>
    <t>Первоначальный бюджет 
(Бюджетные ассигнования 
на 1 января 2022 г. в соответствии с решениями)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</si>
</sst>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_ ;\-#,##0\ "/>
    <numFmt numFmtId="165" formatCode="#,##0.000_ ;\-#,##0.000\ "/>
  </numFmts>
  <fonts count="2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41" fontId="6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vertical="center" wrapText="1"/>
    </xf>
    <xf numFmtId="41" fontId="6" fillId="0" borderId="0" xfId="0" applyNumberFormat="1" applyFont="1" applyFill="1" applyAlignment="1">
      <alignment vertical="center" wrapText="1"/>
    </xf>
    <xf numFmtId="41" fontId="5" fillId="0" borderId="0" xfId="0" applyNumberFormat="1" applyFont="1" applyFill="1" applyAlignment="1">
      <alignment vertical="center" wrapText="1"/>
    </xf>
    <xf numFmtId="41" fontId="10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5" fillId="0" borderId="1" xfId="0" applyNumberFormat="1" applyFont="1" applyFill="1" applyBorder="1" applyAlignment="1">
      <alignment horizontal="left" vertical="top" wrapText="1"/>
    </xf>
    <xf numFmtId="41" fontId="5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1" fontId="4" fillId="0" borderId="1" xfId="0" applyNumberFormat="1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1" fontId="6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top" wrapText="1"/>
    </xf>
    <xf numFmtId="41" fontId="8" fillId="0" borderId="0" xfId="0" applyNumberFormat="1" applyFont="1" applyFill="1" applyAlignment="1">
      <alignment wrapText="1"/>
    </xf>
    <xf numFmtId="41" fontId="5" fillId="0" borderId="0" xfId="0" applyNumberFormat="1" applyFont="1" applyFill="1" applyBorder="1" applyAlignment="1">
      <alignment horizontal="left" vertical="top" wrapText="1"/>
    </xf>
    <xf numFmtId="41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1" fontId="15" fillId="0" borderId="0" xfId="0" applyNumberFormat="1" applyFont="1" applyFill="1" applyAlignment="1">
      <alignment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20" fillId="0" borderId="1" xfId="1" applyNumberFormat="1" applyFont="1" applyFill="1" applyBorder="1" applyAlignment="1" applyProtection="1">
      <alignment horizontal="left" vertical="top" wrapText="1"/>
      <protection locked="0"/>
    </xf>
    <xf numFmtId="3" fontId="11" fillId="0" borderId="1" xfId="1" applyNumberFormat="1" applyFont="1" applyFill="1" applyBorder="1" applyAlignment="1" applyProtection="1">
      <alignment horizontal="left" vertical="top" wrapText="1"/>
      <protection locked="0"/>
    </xf>
    <xf numFmtId="3" fontId="9" fillId="0" borderId="1" xfId="1" applyNumberFormat="1" applyFont="1" applyFill="1" applyBorder="1" applyAlignment="1" applyProtection="1">
      <alignment horizontal="left" vertical="top" wrapText="1"/>
      <protection locked="0"/>
    </xf>
    <xf numFmtId="41" fontId="4" fillId="0" borderId="0" xfId="0" applyNumberFormat="1" applyFont="1" applyFill="1" applyAlignment="1">
      <alignment horizontal="left" vertical="top" wrapText="1"/>
    </xf>
    <xf numFmtId="41" fontId="4" fillId="0" borderId="0" xfId="0" applyNumberFormat="1" applyFont="1" applyFill="1" applyAlignment="1">
      <alignment horizontal="left" wrapText="1"/>
    </xf>
    <xf numFmtId="41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wrapText="1"/>
    </xf>
    <xf numFmtId="41" fontId="6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vertical="top" wrapText="1"/>
    </xf>
    <xf numFmtId="3" fontId="4" fillId="0" borderId="1" xfId="1" applyNumberFormat="1" applyFont="1" applyFill="1" applyBorder="1" applyAlignment="1" applyProtection="1">
      <alignment horizontal="left" vertical="top" wrapText="1"/>
      <protection locked="0"/>
    </xf>
    <xf numFmtId="49" fontId="24" fillId="0" borderId="0" xfId="0" applyNumberFormat="1" applyFont="1" applyFill="1" applyBorder="1" applyAlignment="1">
      <alignment horizontal="right" vertical="top" wrapText="1"/>
    </xf>
    <xf numFmtId="49" fontId="22" fillId="0" borderId="2" xfId="0" applyNumberFormat="1" applyFont="1" applyFill="1" applyBorder="1" applyAlignment="1">
      <alignment vertical="top" wrapText="1"/>
    </xf>
    <xf numFmtId="41" fontId="25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vertical="center" wrapText="1"/>
    </xf>
    <xf numFmtId="0" fontId="26" fillId="0" borderId="1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5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49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wrapText="1"/>
    </xf>
    <xf numFmtId="0" fontId="4" fillId="0" borderId="0" xfId="2" applyNumberFormat="1" applyFont="1" applyFill="1" applyBorder="1" applyAlignment="1">
      <alignment horizontal="left" vertical="top" wrapText="1"/>
    </xf>
    <xf numFmtId="41" fontId="4" fillId="0" borderId="0" xfId="2" applyNumberFormat="1" applyFont="1" applyFill="1" applyBorder="1" applyAlignment="1">
      <alignment wrapText="1"/>
    </xf>
    <xf numFmtId="164" fontId="4" fillId="0" borderId="0" xfId="2" applyNumberFormat="1" applyFont="1" applyFill="1" applyBorder="1" applyAlignment="1">
      <alignment wrapText="1"/>
    </xf>
    <xf numFmtId="49" fontId="24" fillId="0" borderId="0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41" fontId="5" fillId="0" borderId="0" xfId="2" applyNumberFormat="1" applyFont="1" applyFill="1" applyAlignment="1">
      <alignment wrapText="1"/>
    </xf>
    <xf numFmtId="49" fontId="6" fillId="0" borderId="1" xfId="2" applyNumberFormat="1" applyFont="1" applyFill="1" applyBorder="1" applyAlignment="1">
      <alignment horizontal="left" vertical="top" wrapText="1"/>
    </xf>
    <xf numFmtId="41" fontId="8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49" fontId="22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Alignment="1">
      <alignment horizontal="right" wrapText="1"/>
    </xf>
    <xf numFmtId="0" fontId="12" fillId="0" borderId="0" xfId="2" applyFill="1" applyAlignment="1">
      <alignment wrapText="1"/>
    </xf>
    <xf numFmtId="0" fontId="4" fillId="0" borderId="0" xfId="2" applyNumberFormat="1" applyFont="1" applyFill="1" applyAlignment="1">
      <alignment horizontal="center" wrapText="1"/>
    </xf>
    <xf numFmtId="3" fontId="4" fillId="0" borderId="0" xfId="2" applyNumberFormat="1" applyFont="1" applyFill="1" applyAlignment="1">
      <alignment horizontal="center" wrapText="1"/>
    </xf>
    <xf numFmtId="41" fontId="6" fillId="0" borderId="0" xfId="2" applyNumberFormat="1" applyFont="1" applyFill="1" applyBorder="1" applyAlignment="1">
      <alignment horizontal="right" vertical="center" wrapText="1"/>
    </xf>
    <xf numFmtId="49" fontId="22" fillId="0" borderId="0" xfId="2" applyNumberFormat="1" applyFont="1" applyFill="1" applyAlignment="1">
      <alignment horizontal="left" vertical="top" wrapText="1"/>
    </xf>
    <xf numFmtId="41" fontId="4" fillId="0" borderId="0" xfId="2" applyNumberFormat="1" applyFont="1" applyFill="1" applyAlignment="1">
      <alignment horizontal="left" vertical="top" wrapText="1"/>
    </xf>
    <xf numFmtId="0" fontId="4" fillId="0" borderId="0" xfId="2" applyNumberFormat="1" applyFont="1" applyFill="1" applyAlignment="1">
      <alignment wrapText="1"/>
    </xf>
    <xf numFmtId="41" fontId="15" fillId="0" borderId="0" xfId="2" applyNumberFormat="1" applyFont="1" applyFill="1" applyAlignment="1">
      <alignment wrapText="1"/>
    </xf>
    <xf numFmtId="41" fontId="6" fillId="0" borderId="0" xfId="2" applyNumberFormat="1" applyFont="1" applyFill="1" applyBorder="1" applyAlignment="1">
      <alignment horizontal="left" vertical="top" wrapText="1"/>
    </xf>
    <xf numFmtId="0" fontId="14" fillId="0" borderId="0" xfId="2" applyNumberFormat="1" applyFont="1" applyFill="1" applyAlignment="1">
      <alignment horizontal="left" vertical="top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41" fontId="18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horizontal="left" wrapText="1"/>
    </xf>
    <xf numFmtId="3" fontId="12" fillId="0" borderId="0" xfId="2" applyNumberFormat="1" applyFill="1" applyAlignment="1">
      <alignment wrapText="1"/>
    </xf>
    <xf numFmtId="0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wrapText="1"/>
    </xf>
    <xf numFmtId="41" fontId="4" fillId="3" borderId="0" xfId="0" applyNumberFormat="1" applyFont="1" applyFill="1" applyBorder="1" applyAlignment="1">
      <alignment wrapText="1"/>
    </xf>
    <xf numFmtId="0" fontId="4" fillId="3" borderId="4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wrapText="1"/>
    </xf>
    <xf numFmtId="41" fontId="4" fillId="3" borderId="0" xfId="0" applyNumberFormat="1" applyFont="1" applyFill="1" applyAlignment="1">
      <alignment wrapText="1"/>
    </xf>
    <xf numFmtId="3" fontId="6" fillId="3" borderId="0" xfId="0" applyNumberFormat="1" applyFont="1" applyFill="1" applyBorder="1" applyAlignment="1">
      <alignment horizontal="right" vertical="center" wrapText="1"/>
    </xf>
    <xf numFmtId="41" fontId="18" fillId="3" borderId="0" xfId="0" applyNumberFormat="1" applyFont="1" applyFill="1" applyAlignment="1">
      <alignment wrapText="1"/>
    </xf>
    <xf numFmtId="4" fontId="6" fillId="3" borderId="3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4" fillId="3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7" fillId="3" borderId="3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horizontal="right" vertical="top" wrapText="1"/>
    </xf>
    <xf numFmtId="4" fontId="7" fillId="3" borderId="3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26" fillId="3" borderId="1" xfId="0" applyNumberFormat="1" applyFont="1" applyFill="1" applyBorder="1" applyAlignment="1">
      <alignment horizontal="right" vertical="top"/>
    </xf>
    <xf numFmtId="4" fontId="26" fillId="0" borderId="1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6" fillId="3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3" fontId="7" fillId="3" borderId="1" xfId="1" applyNumberFormat="1" applyFont="1" applyFill="1" applyBorder="1" applyAlignment="1" applyProtection="1">
      <alignment horizontal="left" vertical="top" wrapText="1"/>
      <protection locked="0"/>
    </xf>
    <xf numFmtId="49" fontId="22" fillId="3" borderId="1" xfId="0" applyNumberFormat="1" applyFont="1" applyFill="1" applyBorder="1" applyAlignment="1">
      <alignment horizontal="left" vertical="top" wrapText="1"/>
    </xf>
    <xf numFmtId="2" fontId="8" fillId="0" borderId="1" xfId="2" applyNumberFormat="1" applyFont="1" applyFill="1" applyBorder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6" fillId="0" borderId="1" xfId="2" applyNumberFormat="1" applyFont="1" applyFill="1" applyBorder="1" applyAlignment="1">
      <alignment horizontal="right" vertical="top" wrapText="1"/>
    </xf>
    <xf numFmtId="0" fontId="4" fillId="3" borderId="1" xfId="2" applyNumberFormat="1" applyFont="1" applyFill="1" applyBorder="1" applyAlignment="1">
      <alignment horizontal="left" vertical="top" wrapText="1"/>
    </xf>
    <xf numFmtId="49" fontId="22" fillId="0" borderId="5" xfId="0" applyNumberFormat="1" applyFont="1" applyFill="1" applyBorder="1" applyAlignment="1">
      <alignment vertical="top" wrapText="1"/>
    </xf>
    <xf numFmtId="41" fontId="19" fillId="0" borderId="0" xfId="0" applyNumberFormat="1" applyFont="1" applyFill="1" applyBorder="1" applyAlignment="1">
      <alignment horizontal="center" vertical="center" wrapText="1"/>
    </xf>
    <xf numFmtId="41" fontId="17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4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horizontal="center" vertical="center" wrapText="1"/>
    </xf>
    <xf numFmtId="41" fontId="6" fillId="0" borderId="6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9" fontId="22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Alignment="1">
      <alignment horizontal="right"/>
    </xf>
    <xf numFmtId="0" fontId="12" fillId="0" borderId="0" xfId="2" applyFill="1" applyAlignment="1"/>
    <xf numFmtId="41" fontId="17" fillId="0" borderId="0" xfId="2" applyNumberFormat="1" applyFont="1" applyFill="1" applyBorder="1" applyAlignment="1">
      <alignment wrapText="1"/>
    </xf>
    <xf numFmtId="41" fontId="19" fillId="0" borderId="0" xfId="2" applyNumberFormat="1" applyFont="1" applyFill="1" applyBorder="1" applyAlignment="1">
      <alignment horizontal="center" vertical="center" wrapText="1"/>
    </xf>
    <xf numFmtId="41" fontId="6" fillId="0" borderId="5" xfId="2" applyNumberFormat="1" applyFont="1" applyFill="1" applyBorder="1" applyAlignment="1">
      <alignment horizontal="center" vertical="center" wrapText="1"/>
    </xf>
    <xf numFmtId="41" fontId="6" fillId="0" borderId="6" xfId="2" applyNumberFormat="1" applyFont="1" applyFill="1" applyBorder="1" applyAlignment="1">
      <alignment horizontal="center" vertical="center" wrapText="1"/>
    </xf>
    <xf numFmtId="41" fontId="6" fillId="0" borderId="2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top" wrapText="1"/>
    </xf>
  </cellXfs>
  <cellStyles count="19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2 2" xfId="16"/>
    <cellStyle name="Обычный 2 3" xfId="11"/>
    <cellStyle name="Обычный 3" xfId="9"/>
    <cellStyle name="Обычный 3 10" xfId="12"/>
    <cellStyle name="Обычный 3 10 2" xfId="17"/>
    <cellStyle name="Обычный 3 2" xfId="15"/>
    <cellStyle name="Обычный 4" xfId="14"/>
    <cellStyle name="Обычный 4 2" xfId="18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="80" zoomScaleNormal="80" zoomScaleSheetLayoutView="85" workbookViewId="0">
      <pane xSplit="1" ySplit="6" topLeftCell="B67" activePane="bottomRight" state="frozen"/>
      <selection pane="topRight" activeCell="C1" sqref="C1"/>
      <selection pane="bottomLeft" activeCell="A8" sqref="A8"/>
      <selection pane="bottomRight" activeCell="C48" sqref="C48"/>
    </sheetView>
  </sheetViews>
  <sheetFormatPr defaultColWidth="9.140625" defaultRowHeight="15.75"/>
  <cols>
    <col min="1" max="1" width="63.5703125" style="17" customWidth="1"/>
    <col min="2" max="2" width="16.85546875" style="121" customWidth="1"/>
    <col min="3" max="3" width="16.42578125" style="25" customWidth="1"/>
    <col min="4" max="4" width="16.42578125" style="11" customWidth="1"/>
    <col min="5" max="5" width="15" style="12" customWidth="1"/>
    <col min="6" max="6" width="18.140625" style="12" customWidth="1"/>
    <col min="7" max="7" width="34.85546875" style="41" customWidth="1"/>
    <col min="8" max="8" width="16.42578125" style="12" customWidth="1"/>
    <col min="9" max="9" width="9.140625" style="12"/>
    <col min="10" max="10" width="15" style="12" bestFit="1" customWidth="1"/>
    <col min="11" max="16384" width="9.140625" style="12"/>
  </cols>
  <sheetData>
    <row r="1" spans="1:11" s="7" customFormat="1">
      <c r="A1" s="46"/>
      <c r="B1" s="115"/>
      <c r="C1" s="47"/>
      <c r="D1" s="47"/>
      <c r="E1" s="47"/>
      <c r="F1" s="47"/>
      <c r="G1" s="65" t="s">
        <v>82</v>
      </c>
    </row>
    <row r="2" spans="1:11" ht="63.75" customHeight="1">
      <c r="A2" s="156" t="s">
        <v>100</v>
      </c>
      <c r="B2" s="156"/>
      <c r="C2" s="156"/>
      <c r="D2" s="156"/>
      <c r="E2" s="156"/>
      <c r="F2" s="156"/>
      <c r="G2" s="156"/>
    </row>
    <row r="3" spans="1:11">
      <c r="A3" s="48"/>
      <c r="B3" s="116"/>
      <c r="C3" s="29"/>
      <c r="D3" s="8"/>
      <c r="E3" s="8"/>
      <c r="F3" s="8"/>
      <c r="G3" s="57"/>
    </row>
    <row r="4" spans="1:11" ht="15.75" customHeight="1">
      <c r="A4" s="164" t="s">
        <v>0</v>
      </c>
      <c r="B4" s="160" t="s">
        <v>56</v>
      </c>
      <c r="C4" s="160"/>
      <c r="D4" s="160"/>
      <c r="E4" s="160"/>
      <c r="F4" s="160"/>
      <c r="G4" s="163" t="s">
        <v>66</v>
      </c>
    </row>
    <row r="5" spans="1:11" ht="34.5" customHeight="1">
      <c r="A5" s="165"/>
      <c r="B5" s="162" t="s">
        <v>94</v>
      </c>
      <c r="C5" s="161" t="s">
        <v>84</v>
      </c>
      <c r="D5" s="161"/>
      <c r="E5" s="161"/>
      <c r="F5" s="160" t="s">
        <v>72</v>
      </c>
      <c r="G5" s="163"/>
    </row>
    <row r="6" spans="1:11" ht="31.5">
      <c r="A6" s="166"/>
      <c r="B6" s="162"/>
      <c r="C6" s="39" t="s">
        <v>53</v>
      </c>
      <c r="D6" s="40" t="s">
        <v>54</v>
      </c>
      <c r="E6" s="45" t="s">
        <v>55</v>
      </c>
      <c r="F6" s="160"/>
      <c r="G6" s="163"/>
    </row>
    <row r="7" spans="1:11">
      <c r="A7" s="49">
        <v>1</v>
      </c>
      <c r="B7" s="117">
        <v>2</v>
      </c>
      <c r="C7" s="51">
        <v>3</v>
      </c>
      <c r="D7" s="51">
        <v>4</v>
      </c>
      <c r="E7" s="50">
        <v>5</v>
      </c>
      <c r="F7" s="50">
        <v>6</v>
      </c>
      <c r="G7" s="52" t="s">
        <v>70</v>
      </c>
    </row>
    <row r="8" spans="1:11" s="2" customFormat="1">
      <c r="A8" s="18" t="s">
        <v>1</v>
      </c>
      <c r="B8" s="124">
        <f>B9+B24</f>
        <v>2639000</v>
      </c>
      <c r="C8" s="125">
        <f>C9+C24</f>
        <v>0</v>
      </c>
      <c r="D8" s="125">
        <f>D9+D24</f>
        <v>0</v>
      </c>
      <c r="E8" s="125">
        <f>E9+E24</f>
        <v>0</v>
      </c>
      <c r="F8" s="125">
        <f>B8+E8</f>
        <v>2639000</v>
      </c>
      <c r="G8" s="54"/>
    </row>
    <row r="9" spans="1:11" s="3" customFormat="1">
      <c r="A9" s="16" t="s">
        <v>18</v>
      </c>
      <c r="B9" s="126">
        <f>B11+B13+B14+B15+B16+B17+B18+B19+B20+B21+B22+B23</f>
        <v>598000</v>
      </c>
      <c r="C9" s="127">
        <f t="shared" ref="C9:F9" si="0">SUM(C10:C23)</f>
        <v>0</v>
      </c>
      <c r="D9" s="127">
        <f>SUM(D10:D23)</f>
        <v>0</v>
      </c>
      <c r="E9" s="127">
        <f t="shared" si="0"/>
        <v>0</v>
      </c>
      <c r="F9" s="127">
        <f t="shared" si="0"/>
        <v>598000</v>
      </c>
      <c r="G9" s="114"/>
      <c r="H9" s="6"/>
      <c r="I9" s="6"/>
      <c r="J9" s="6"/>
      <c r="K9" s="6"/>
    </row>
    <row r="10" spans="1:11" s="4" customFormat="1">
      <c r="A10" s="16" t="s">
        <v>2</v>
      </c>
      <c r="B10" s="128"/>
      <c r="C10" s="129"/>
      <c r="D10" s="130"/>
      <c r="E10" s="129">
        <f t="shared" ref="E10" si="1">C10-D10</f>
        <v>0</v>
      </c>
      <c r="F10" s="129">
        <f t="shared" ref="F10:F35" si="2">B10+E10</f>
        <v>0</v>
      </c>
      <c r="G10" s="54"/>
    </row>
    <row r="11" spans="1:11" s="4" customFormat="1">
      <c r="A11" s="16" t="s">
        <v>3</v>
      </c>
      <c r="B11" s="128">
        <f>B12</f>
        <v>25000</v>
      </c>
      <c r="C11" s="129"/>
      <c r="D11" s="130"/>
      <c r="E11" s="129">
        <f>C11-D11</f>
        <v>0</v>
      </c>
      <c r="F11" s="129">
        <f t="shared" si="2"/>
        <v>25000</v>
      </c>
      <c r="G11" s="54"/>
    </row>
    <row r="12" spans="1:11" s="4" customFormat="1" ht="94.5">
      <c r="A12" s="19" t="s">
        <v>92</v>
      </c>
      <c r="B12" s="131">
        <v>25000</v>
      </c>
      <c r="C12" s="129"/>
      <c r="D12" s="130"/>
      <c r="E12" s="129"/>
      <c r="F12" s="129"/>
      <c r="G12" s="54"/>
    </row>
    <row r="13" spans="1:11" s="4" customFormat="1">
      <c r="A13" s="16" t="s">
        <v>4</v>
      </c>
      <c r="B13" s="132"/>
      <c r="C13" s="133"/>
      <c r="D13" s="133"/>
      <c r="E13" s="129">
        <f>C13-D13</f>
        <v>0</v>
      </c>
      <c r="F13" s="129">
        <f t="shared" si="2"/>
        <v>0</v>
      </c>
      <c r="G13" s="54"/>
    </row>
    <row r="14" spans="1:11" s="4" customFormat="1">
      <c r="A14" s="16" t="s">
        <v>57</v>
      </c>
      <c r="B14" s="134"/>
      <c r="C14" s="129"/>
      <c r="D14" s="133"/>
      <c r="E14" s="129">
        <f>C14-D14</f>
        <v>0</v>
      </c>
      <c r="F14" s="129">
        <f t="shared" si="2"/>
        <v>0</v>
      </c>
      <c r="G14" s="54"/>
    </row>
    <row r="15" spans="1:11" s="4" customFormat="1">
      <c r="A15" s="16" t="s">
        <v>19</v>
      </c>
      <c r="B15" s="134"/>
      <c r="C15" s="129"/>
      <c r="D15" s="133"/>
      <c r="E15" s="129"/>
      <c r="F15" s="129">
        <f t="shared" si="2"/>
        <v>0</v>
      </c>
      <c r="G15" s="54"/>
    </row>
    <row r="16" spans="1:11" s="4" customFormat="1">
      <c r="A16" s="16" t="s">
        <v>20</v>
      </c>
      <c r="B16" s="134"/>
      <c r="C16" s="129"/>
      <c r="D16" s="133"/>
      <c r="E16" s="129"/>
      <c r="F16" s="129">
        <f t="shared" si="2"/>
        <v>0</v>
      </c>
      <c r="G16" s="54"/>
    </row>
    <row r="17" spans="1:9" s="4" customFormat="1">
      <c r="A17" s="16" t="s">
        <v>21</v>
      </c>
      <c r="B17" s="131">
        <v>95000</v>
      </c>
      <c r="C17" s="129"/>
      <c r="D17" s="129"/>
      <c r="E17" s="129"/>
      <c r="F17" s="129">
        <f t="shared" si="2"/>
        <v>95000</v>
      </c>
      <c r="G17" s="54"/>
    </row>
    <row r="18" spans="1:9" s="4" customFormat="1">
      <c r="A18" s="16" t="s">
        <v>64</v>
      </c>
      <c r="B18" s="131"/>
      <c r="C18" s="129"/>
      <c r="D18" s="129"/>
      <c r="E18" s="129">
        <f>C18-D18</f>
        <v>0</v>
      </c>
      <c r="F18" s="129">
        <f t="shared" si="2"/>
        <v>0</v>
      </c>
      <c r="G18" s="54"/>
    </row>
    <row r="19" spans="1:9" s="4" customFormat="1">
      <c r="A19" s="16" t="s">
        <v>22</v>
      </c>
      <c r="B19" s="131"/>
      <c r="C19" s="129"/>
      <c r="D19" s="129"/>
      <c r="E19" s="129">
        <f>C19-D19</f>
        <v>0</v>
      </c>
      <c r="F19" s="129">
        <f t="shared" si="2"/>
        <v>0</v>
      </c>
      <c r="G19" s="54"/>
    </row>
    <row r="20" spans="1:9" s="4" customFormat="1">
      <c r="A20" s="16" t="s">
        <v>23</v>
      </c>
      <c r="B20" s="131">
        <v>475000</v>
      </c>
      <c r="C20" s="129"/>
      <c r="D20" s="129"/>
      <c r="E20" s="129"/>
      <c r="F20" s="129">
        <f t="shared" si="2"/>
        <v>475000</v>
      </c>
      <c r="G20" s="54"/>
    </row>
    <row r="21" spans="1:9" s="4" customFormat="1">
      <c r="A21" s="16" t="s">
        <v>5</v>
      </c>
      <c r="B21" s="131"/>
      <c r="C21" s="129"/>
      <c r="D21" s="129"/>
      <c r="E21" s="129">
        <f t="shared" ref="E21:E23" si="3">C21-D21</f>
        <v>0</v>
      </c>
      <c r="F21" s="129">
        <f t="shared" si="2"/>
        <v>0</v>
      </c>
      <c r="G21" s="54"/>
    </row>
    <row r="22" spans="1:9" s="4" customFormat="1">
      <c r="A22" s="16" t="s">
        <v>6</v>
      </c>
      <c r="B22" s="131"/>
      <c r="C22" s="129"/>
      <c r="D22" s="129"/>
      <c r="E22" s="129">
        <f t="shared" si="3"/>
        <v>0</v>
      </c>
      <c r="F22" s="129">
        <f t="shared" si="2"/>
        <v>0</v>
      </c>
      <c r="G22" s="54"/>
    </row>
    <row r="23" spans="1:9" s="4" customFormat="1">
      <c r="A23" s="16" t="s">
        <v>7</v>
      </c>
      <c r="B23" s="131">
        <v>3000</v>
      </c>
      <c r="C23" s="129"/>
      <c r="D23" s="129"/>
      <c r="E23" s="129">
        <f t="shared" si="3"/>
        <v>0</v>
      </c>
      <c r="F23" s="129">
        <f t="shared" si="2"/>
        <v>3000</v>
      </c>
      <c r="G23" s="63"/>
    </row>
    <row r="24" spans="1:9" s="4" customFormat="1">
      <c r="A24" s="16" t="s">
        <v>24</v>
      </c>
      <c r="B24" s="135">
        <f>B25</f>
        <v>2041000</v>
      </c>
      <c r="C24" s="136">
        <f>C25</f>
        <v>0</v>
      </c>
      <c r="D24" s="136"/>
      <c r="E24" s="136">
        <f t="shared" ref="E24" si="4">E25</f>
        <v>0</v>
      </c>
      <c r="F24" s="129">
        <f t="shared" si="2"/>
        <v>2041000</v>
      </c>
      <c r="G24" s="155"/>
      <c r="H24" s="5"/>
      <c r="I24" s="5"/>
    </row>
    <row r="25" spans="1:9" s="4" customFormat="1" ht="31.5">
      <c r="A25" s="16" t="s">
        <v>73</v>
      </c>
      <c r="B25" s="135">
        <f>B26+B28+B29+B30+B32+B33+B34</f>
        <v>2041000</v>
      </c>
      <c r="C25" s="136">
        <f>C26+C30+C32+C34+C33</f>
        <v>0</v>
      </c>
      <c r="D25" s="136"/>
      <c r="E25" s="136">
        <f>E26+E30+E32+E34+E33</f>
        <v>0</v>
      </c>
      <c r="F25" s="129">
        <f t="shared" si="2"/>
        <v>2041000</v>
      </c>
      <c r="G25" s="55"/>
      <c r="H25" s="5"/>
      <c r="I25" s="5"/>
    </row>
    <row r="26" spans="1:9" s="4" customFormat="1">
      <c r="A26" s="16" t="s">
        <v>25</v>
      </c>
      <c r="B26" s="135">
        <f>B27+B28+B29</f>
        <v>1302000</v>
      </c>
      <c r="C26" s="136"/>
      <c r="D26" s="136"/>
      <c r="E26" s="129">
        <f>C26-D26</f>
        <v>0</v>
      </c>
      <c r="F26" s="129">
        <f t="shared" si="2"/>
        <v>1302000</v>
      </c>
      <c r="G26" s="55"/>
      <c r="H26" s="5"/>
      <c r="I26" s="5"/>
    </row>
    <row r="27" spans="1:9" s="4" customFormat="1">
      <c r="A27" s="19" t="s">
        <v>26</v>
      </c>
      <c r="B27" s="137">
        <v>1302000</v>
      </c>
      <c r="C27" s="138"/>
      <c r="D27" s="138"/>
      <c r="E27" s="139">
        <f>C27-D27</f>
        <v>0</v>
      </c>
      <c r="F27" s="129">
        <f t="shared" si="2"/>
        <v>1302000</v>
      </c>
      <c r="G27" s="55"/>
      <c r="H27" s="5"/>
      <c r="I27" s="5"/>
    </row>
    <row r="28" spans="1:9" s="4" customFormat="1" ht="31.5">
      <c r="A28" s="19" t="s">
        <v>27</v>
      </c>
      <c r="B28" s="137"/>
      <c r="C28" s="138"/>
      <c r="D28" s="138"/>
      <c r="E28" s="139"/>
      <c r="F28" s="129">
        <f t="shared" si="2"/>
        <v>0</v>
      </c>
      <c r="G28" s="55"/>
      <c r="H28" s="5"/>
      <c r="I28" s="5"/>
    </row>
    <row r="29" spans="1:9" s="4" customFormat="1" ht="31.5">
      <c r="A29" s="19" t="s">
        <v>71</v>
      </c>
      <c r="B29" s="137"/>
      <c r="C29" s="138"/>
      <c r="D29" s="138"/>
      <c r="E29" s="138">
        <f t="shared" ref="E29" si="5">E26</f>
        <v>0</v>
      </c>
      <c r="F29" s="129">
        <f t="shared" si="2"/>
        <v>0</v>
      </c>
      <c r="G29" s="169"/>
      <c r="H29" s="5"/>
      <c r="I29" s="5"/>
    </row>
    <row r="30" spans="1:9" s="4" customFormat="1">
      <c r="A30" s="16" t="s">
        <v>28</v>
      </c>
      <c r="B30" s="135"/>
      <c r="C30" s="136"/>
      <c r="D30" s="136"/>
      <c r="E30" s="129">
        <f>C30-D30</f>
        <v>0</v>
      </c>
      <c r="F30" s="129">
        <f t="shared" si="2"/>
        <v>0</v>
      </c>
      <c r="G30" s="170"/>
      <c r="H30" s="5"/>
      <c r="I30" s="5"/>
    </row>
    <row r="31" spans="1:9" s="60" customFormat="1">
      <c r="A31" s="61" t="s">
        <v>29</v>
      </c>
      <c r="B31" s="140"/>
      <c r="C31" s="141"/>
      <c r="D31" s="141"/>
      <c r="E31" s="129">
        <f>C31-D31</f>
        <v>0</v>
      </c>
      <c r="F31" s="129">
        <f t="shared" si="2"/>
        <v>0</v>
      </c>
      <c r="G31" s="170"/>
      <c r="H31" s="59"/>
      <c r="I31" s="59"/>
    </row>
    <row r="32" spans="1:9" s="4" customFormat="1">
      <c r="A32" s="16" t="s">
        <v>30</v>
      </c>
      <c r="B32" s="135">
        <v>89000</v>
      </c>
      <c r="C32" s="129"/>
      <c r="D32" s="136"/>
      <c r="E32" s="129">
        <f t="shared" ref="E32:E34" si="6">C32-D32</f>
        <v>0</v>
      </c>
      <c r="F32" s="129">
        <f t="shared" si="2"/>
        <v>89000</v>
      </c>
      <c r="G32" s="170"/>
      <c r="H32" s="5"/>
      <c r="I32" s="5"/>
    </row>
    <row r="33" spans="1:9" s="4" customFormat="1">
      <c r="A33" s="16" t="s">
        <v>95</v>
      </c>
      <c r="B33" s="135"/>
      <c r="C33" s="129"/>
      <c r="D33" s="136"/>
      <c r="E33" s="129">
        <f t="shared" si="6"/>
        <v>0</v>
      </c>
      <c r="F33" s="129">
        <f t="shared" si="2"/>
        <v>0</v>
      </c>
      <c r="G33" s="170"/>
      <c r="H33" s="5"/>
      <c r="I33" s="5"/>
    </row>
    <row r="34" spans="1:9" s="4" customFormat="1">
      <c r="A34" s="16" t="s">
        <v>31</v>
      </c>
      <c r="B34" s="135">
        <f>150000+500000</f>
        <v>650000</v>
      </c>
      <c r="C34" s="129"/>
      <c r="D34" s="136"/>
      <c r="E34" s="129">
        <f t="shared" si="6"/>
        <v>0</v>
      </c>
      <c r="F34" s="129">
        <f t="shared" si="2"/>
        <v>650000</v>
      </c>
      <c r="G34" s="170"/>
      <c r="H34" s="5"/>
      <c r="I34" s="5"/>
    </row>
    <row r="35" spans="1:9">
      <c r="A35" s="38" t="s">
        <v>32</v>
      </c>
      <c r="B35" s="142"/>
      <c r="C35" s="143"/>
      <c r="D35" s="144"/>
      <c r="E35" s="129"/>
      <c r="F35" s="129">
        <f t="shared" si="2"/>
        <v>0</v>
      </c>
      <c r="G35" s="62"/>
    </row>
    <row r="36" spans="1:9" s="11" customFormat="1" ht="15.75" customHeight="1">
      <c r="A36" s="32" t="s">
        <v>12</v>
      </c>
      <c r="B36" s="145">
        <f>B37+B40+B41+B42</f>
        <v>1513000</v>
      </c>
      <c r="C36" s="143">
        <f>C37+C40+C41+C42</f>
        <v>0</v>
      </c>
      <c r="D36" s="143">
        <f>D37+D40+D41+D42</f>
        <v>0</v>
      </c>
      <c r="E36" s="143">
        <f>E37+E40+E41+E42</f>
        <v>0</v>
      </c>
      <c r="F36" s="143">
        <f>F37+F40+F41+F42</f>
        <v>1513000</v>
      </c>
      <c r="G36" s="42"/>
    </row>
    <row r="37" spans="1:9" s="11" customFormat="1" ht="47.25">
      <c r="A37" s="15" t="s">
        <v>33</v>
      </c>
      <c r="B37" s="131">
        <f>B38</f>
        <v>1513000</v>
      </c>
      <c r="C37" s="129"/>
      <c r="D37" s="129">
        <f>D38</f>
        <v>0</v>
      </c>
      <c r="E37" s="129">
        <f t="shared" ref="E37:E42" si="7">C37-D37</f>
        <v>0</v>
      </c>
      <c r="F37" s="129">
        <f t="shared" ref="F37:F42" si="8">B37+E37</f>
        <v>1513000</v>
      </c>
      <c r="G37" s="171"/>
    </row>
    <row r="38" spans="1:9" s="11" customFormat="1">
      <c r="A38" s="34" t="s">
        <v>75</v>
      </c>
      <c r="B38" s="146">
        <f>678000+752000+83000</f>
        <v>1513000</v>
      </c>
      <c r="C38" s="139"/>
      <c r="D38" s="139"/>
      <c r="E38" s="139">
        <f t="shared" si="7"/>
        <v>0</v>
      </c>
      <c r="F38" s="129">
        <f t="shared" si="8"/>
        <v>1513000</v>
      </c>
      <c r="G38" s="172"/>
    </row>
    <row r="39" spans="1:9" s="11" customFormat="1">
      <c r="A39" s="34" t="s">
        <v>34</v>
      </c>
      <c r="B39" s="146"/>
      <c r="C39" s="139"/>
      <c r="D39" s="139"/>
      <c r="E39" s="139">
        <f t="shared" si="7"/>
        <v>0</v>
      </c>
      <c r="F39" s="129">
        <f t="shared" si="8"/>
        <v>0</v>
      </c>
      <c r="G39" s="173"/>
    </row>
    <row r="40" spans="1:9" s="11" customFormat="1">
      <c r="A40" s="15" t="s">
        <v>35</v>
      </c>
      <c r="B40" s="131"/>
      <c r="C40" s="129"/>
      <c r="D40" s="129"/>
      <c r="E40" s="129">
        <f t="shared" si="7"/>
        <v>0</v>
      </c>
      <c r="F40" s="129">
        <f t="shared" si="8"/>
        <v>0</v>
      </c>
      <c r="G40" s="54"/>
    </row>
    <row r="41" spans="1:9">
      <c r="A41" s="16" t="s">
        <v>67</v>
      </c>
      <c r="B41" s="131"/>
      <c r="C41" s="129"/>
      <c r="D41" s="129"/>
      <c r="E41" s="129">
        <f t="shared" si="7"/>
        <v>0</v>
      </c>
      <c r="F41" s="129">
        <f t="shared" si="8"/>
        <v>0</v>
      </c>
      <c r="G41" s="54"/>
    </row>
    <row r="42" spans="1:9" ht="31.5">
      <c r="A42" s="15" t="s">
        <v>36</v>
      </c>
      <c r="B42" s="131"/>
      <c r="C42" s="129"/>
      <c r="D42" s="129"/>
      <c r="E42" s="129">
        <f t="shared" si="7"/>
        <v>0</v>
      </c>
      <c r="F42" s="129">
        <f t="shared" si="8"/>
        <v>0</v>
      </c>
      <c r="G42" s="54"/>
    </row>
    <row r="43" spans="1:9" s="22" customFormat="1">
      <c r="A43" s="32" t="s">
        <v>13</v>
      </c>
      <c r="B43" s="145">
        <f>B44+B45+B49</f>
        <v>1116000</v>
      </c>
      <c r="C43" s="143">
        <f t="shared" ref="C43:D43" si="9">C44+C45+C49</f>
        <v>119285.06</v>
      </c>
      <c r="D43" s="143">
        <f t="shared" si="9"/>
        <v>0</v>
      </c>
      <c r="E43" s="143">
        <f>E44+E45+E49</f>
        <v>119285.06</v>
      </c>
      <c r="F43" s="143">
        <f>F44+F45+F49</f>
        <v>1235285.06</v>
      </c>
      <c r="G43" s="114"/>
    </row>
    <row r="44" spans="1:9">
      <c r="A44" s="34" t="s">
        <v>74</v>
      </c>
      <c r="B44" s="146"/>
      <c r="C44" s="139"/>
      <c r="D44" s="139"/>
      <c r="E44" s="129"/>
      <c r="F44" s="129">
        <f t="shared" ref="F44:F54" si="10">B44+E44</f>
        <v>0</v>
      </c>
      <c r="G44" s="42"/>
    </row>
    <row r="45" spans="1:9" s="11" customFormat="1">
      <c r="A45" s="34" t="s">
        <v>14</v>
      </c>
      <c r="B45" s="146">
        <f>B46+B47+B48</f>
        <v>1098000</v>
      </c>
      <c r="C45" s="139">
        <f>C46+C47+C48</f>
        <v>119285.06</v>
      </c>
      <c r="D45" s="139">
        <f>D46+D47+D48</f>
        <v>0</v>
      </c>
      <c r="E45" s="139">
        <f>E46+E47+E48</f>
        <v>119285.06</v>
      </c>
      <c r="F45" s="129">
        <f t="shared" si="10"/>
        <v>1217285.06</v>
      </c>
      <c r="G45" s="42"/>
    </row>
    <row r="46" spans="1:9">
      <c r="A46" s="15" t="s">
        <v>37</v>
      </c>
      <c r="B46" s="131"/>
      <c r="C46" s="129"/>
      <c r="D46" s="129"/>
      <c r="E46" s="129">
        <f t="shared" ref="E46:E58" si="11">C46-D46</f>
        <v>0</v>
      </c>
      <c r="F46" s="129">
        <f t="shared" si="10"/>
        <v>0</v>
      </c>
      <c r="G46" s="54"/>
    </row>
    <row r="47" spans="1:9" ht="63">
      <c r="A47" s="15" t="s">
        <v>76</v>
      </c>
      <c r="B47" s="131">
        <f>2639000-B49-B55-B38</f>
        <v>1098000</v>
      </c>
      <c r="C47" s="129">
        <v>119285.06</v>
      </c>
      <c r="D47" s="129"/>
      <c r="E47" s="129">
        <f>C47-D47</f>
        <v>119285.06</v>
      </c>
      <c r="F47" s="129">
        <f t="shared" si="10"/>
        <v>1217285.06</v>
      </c>
      <c r="G47" s="54"/>
    </row>
    <row r="48" spans="1:9" ht="31.5">
      <c r="A48" s="15" t="s">
        <v>38</v>
      </c>
      <c r="B48" s="131"/>
      <c r="C48" s="129"/>
      <c r="D48" s="129"/>
      <c r="E48" s="129">
        <f>C48-D48</f>
        <v>0</v>
      </c>
      <c r="F48" s="129">
        <f t="shared" si="10"/>
        <v>0</v>
      </c>
      <c r="G48" s="54"/>
    </row>
    <row r="49" spans="1:9" s="11" customFormat="1">
      <c r="A49" s="34" t="s">
        <v>15</v>
      </c>
      <c r="B49" s="146">
        <f>B50+B51+B52+B53+B54</f>
        <v>18000</v>
      </c>
      <c r="C49" s="139">
        <f>C50+C51+C52+C53+C54</f>
        <v>0</v>
      </c>
      <c r="D49" s="139">
        <f t="shared" ref="D49" si="12">D50+D51+D52+D53+D54</f>
        <v>0</v>
      </c>
      <c r="E49" s="139">
        <f>E50+E51+E52+E53+E54</f>
        <v>0</v>
      </c>
      <c r="F49" s="129">
        <f t="shared" si="10"/>
        <v>18000</v>
      </c>
      <c r="G49" s="42"/>
    </row>
    <row r="50" spans="1:9" s="11" customFormat="1" ht="86.25" customHeight="1">
      <c r="A50" s="15" t="s">
        <v>39</v>
      </c>
      <c r="B50" s="131"/>
      <c r="C50" s="129"/>
      <c r="D50" s="129"/>
      <c r="E50" s="129">
        <f t="shared" si="11"/>
        <v>0</v>
      </c>
      <c r="F50" s="129">
        <f t="shared" si="10"/>
        <v>0</v>
      </c>
      <c r="G50" s="54"/>
    </row>
    <row r="51" spans="1:9" s="11" customFormat="1" ht="31.5">
      <c r="A51" s="15" t="s">
        <v>77</v>
      </c>
      <c r="B51" s="131"/>
      <c r="C51" s="129"/>
      <c r="D51" s="129"/>
      <c r="E51" s="129">
        <f t="shared" si="11"/>
        <v>0</v>
      </c>
      <c r="F51" s="129">
        <f t="shared" si="10"/>
        <v>0</v>
      </c>
      <c r="G51" s="54"/>
    </row>
    <row r="52" spans="1:9" s="11" customFormat="1" ht="47.25">
      <c r="A52" s="15" t="s">
        <v>58</v>
      </c>
      <c r="B52" s="131"/>
      <c r="C52" s="129"/>
      <c r="D52" s="129"/>
      <c r="E52" s="129">
        <f t="shared" si="11"/>
        <v>0</v>
      </c>
      <c r="F52" s="129">
        <f t="shared" si="10"/>
        <v>0</v>
      </c>
      <c r="G52" s="54"/>
    </row>
    <row r="53" spans="1:9" s="11" customFormat="1">
      <c r="A53" s="15" t="s">
        <v>40</v>
      </c>
      <c r="B53" s="131"/>
      <c r="C53" s="129"/>
      <c r="D53" s="129"/>
      <c r="E53" s="129">
        <f t="shared" si="11"/>
        <v>0</v>
      </c>
      <c r="F53" s="129">
        <f t="shared" si="10"/>
        <v>0</v>
      </c>
      <c r="G53" s="54"/>
    </row>
    <row r="54" spans="1:9" s="11" customFormat="1">
      <c r="A54" s="15" t="s">
        <v>59</v>
      </c>
      <c r="B54" s="131">
        <v>18000</v>
      </c>
      <c r="C54" s="129"/>
      <c r="D54" s="129"/>
      <c r="E54" s="129">
        <f t="shared" si="11"/>
        <v>0</v>
      </c>
      <c r="F54" s="129">
        <f t="shared" si="10"/>
        <v>18000</v>
      </c>
      <c r="G54" s="54"/>
    </row>
    <row r="55" spans="1:9" s="1" customFormat="1">
      <c r="A55" s="32" t="s">
        <v>16</v>
      </c>
      <c r="B55" s="145">
        <f>B56+B57+B58+B59+B60</f>
        <v>10000</v>
      </c>
      <c r="C55" s="143">
        <f t="shared" ref="C55:F55" si="13">C56+C57+C58+C59+C60</f>
        <v>0</v>
      </c>
      <c r="D55" s="143">
        <f t="shared" si="13"/>
        <v>0</v>
      </c>
      <c r="E55" s="143">
        <f t="shared" si="13"/>
        <v>0</v>
      </c>
      <c r="F55" s="143">
        <f t="shared" si="13"/>
        <v>10000</v>
      </c>
      <c r="G55" s="114"/>
    </row>
    <row r="56" spans="1:9" s="121" customFormat="1" ht="34.5" customHeight="1">
      <c r="A56" s="149" t="s">
        <v>78</v>
      </c>
      <c r="B56" s="131"/>
      <c r="C56" s="131"/>
      <c r="D56" s="131"/>
      <c r="E56" s="131">
        <f>C56-D56</f>
        <v>0</v>
      </c>
      <c r="F56" s="131">
        <f t="shared" ref="F56:F61" si="14">B56+E56</f>
        <v>0</v>
      </c>
      <c r="G56" s="150"/>
    </row>
    <row r="57" spans="1:9" ht="31.5">
      <c r="A57" s="15" t="s">
        <v>79</v>
      </c>
      <c r="B57" s="131"/>
      <c r="C57" s="129"/>
      <c r="D57" s="129"/>
      <c r="E57" s="129">
        <f t="shared" si="11"/>
        <v>0</v>
      </c>
      <c r="F57" s="129">
        <f t="shared" si="14"/>
        <v>0</v>
      </c>
      <c r="G57" s="54"/>
    </row>
    <row r="58" spans="1:9">
      <c r="A58" s="15" t="s">
        <v>41</v>
      </c>
      <c r="B58" s="131"/>
      <c r="C58" s="129"/>
      <c r="D58" s="129"/>
      <c r="E58" s="129">
        <f t="shared" si="11"/>
        <v>0</v>
      </c>
      <c r="F58" s="129">
        <f t="shared" si="14"/>
        <v>0</v>
      </c>
      <c r="G58" s="54"/>
    </row>
    <row r="59" spans="1:9" ht="37.5" customHeight="1">
      <c r="A59" s="15" t="s">
        <v>80</v>
      </c>
      <c r="B59" s="131"/>
      <c r="C59" s="129"/>
      <c r="D59" s="129"/>
      <c r="E59" s="129"/>
      <c r="F59" s="129">
        <f t="shared" si="14"/>
        <v>0</v>
      </c>
      <c r="G59" s="54"/>
    </row>
    <row r="60" spans="1:9">
      <c r="A60" s="15" t="s">
        <v>42</v>
      </c>
      <c r="B60" s="131">
        <v>10000</v>
      </c>
      <c r="C60" s="129"/>
      <c r="D60" s="129"/>
      <c r="E60" s="129">
        <f>C60-D60</f>
        <v>0</v>
      </c>
      <c r="F60" s="129">
        <f t="shared" si="14"/>
        <v>10000</v>
      </c>
      <c r="G60" s="54"/>
    </row>
    <row r="61" spans="1:9">
      <c r="A61" s="56" t="s">
        <v>65</v>
      </c>
      <c r="B61" s="131"/>
      <c r="C61" s="129"/>
      <c r="D61" s="129"/>
      <c r="E61" s="129">
        <f>C61-D61</f>
        <v>0</v>
      </c>
      <c r="F61" s="129">
        <f t="shared" si="14"/>
        <v>0</v>
      </c>
      <c r="G61" s="54"/>
      <c r="H61" s="64"/>
    </row>
    <row r="62" spans="1:9" s="1" customFormat="1">
      <c r="A62" s="18" t="s">
        <v>8</v>
      </c>
      <c r="B62" s="142">
        <f>B36+B43+B55+B61</f>
        <v>2639000</v>
      </c>
      <c r="C62" s="144">
        <f>C36+C43+C55+C61</f>
        <v>119285.06</v>
      </c>
      <c r="D62" s="144">
        <f>D36+D43+D55+D61</f>
        <v>0</v>
      </c>
      <c r="E62" s="144">
        <f>E36+E43+E55+E61</f>
        <v>119285.06</v>
      </c>
      <c r="F62" s="144">
        <f>F36+F43+F55+F61</f>
        <v>2758285.06</v>
      </c>
      <c r="G62" s="114"/>
    </row>
    <row r="63" spans="1:9" s="1" customFormat="1">
      <c r="A63" s="33" t="s">
        <v>17</v>
      </c>
      <c r="B63" s="147">
        <f>B62-B24</f>
        <v>598000</v>
      </c>
      <c r="C63" s="148">
        <f>C62-C24</f>
        <v>119285.06</v>
      </c>
      <c r="D63" s="144">
        <f>D62-D24</f>
        <v>0</v>
      </c>
      <c r="E63" s="148">
        <f>E62-E24</f>
        <v>119285.06</v>
      </c>
      <c r="F63" s="148">
        <f>F62-F24</f>
        <v>717285.06</v>
      </c>
      <c r="G63" s="54"/>
      <c r="H63" s="12"/>
      <c r="I63" s="12"/>
    </row>
    <row r="64" spans="1:9" s="1" customFormat="1">
      <c r="A64" s="18" t="s">
        <v>9</v>
      </c>
      <c r="B64" s="142">
        <f>B8-B62</f>
        <v>0</v>
      </c>
      <c r="C64" s="144">
        <f>C62-C8</f>
        <v>119285.06</v>
      </c>
      <c r="D64" s="144">
        <f>D62-D8</f>
        <v>0</v>
      </c>
      <c r="E64" s="144">
        <f>C64-D64</f>
        <v>119285.06</v>
      </c>
      <c r="F64" s="144">
        <f>B64+E64</f>
        <v>119285.06</v>
      </c>
      <c r="G64" s="54"/>
      <c r="H64" s="12"/>
      <c r="I64" s="12"/>
    </row>
    <row r="65" spans="1:9" s="1" customFormat="1" ht="31.5">
      <c r="A65" s="19" t="s">
        <v>43</v>
      </c>
      <c r="B65" s="146"/>
      <c r="C65" s="139"/>
      <c r="D65" s="139"/>
      <c r="E65" s="139"/>
      <c r="F65" s="129">
        <f>B65+E65</f>
        <v>0</v>
      </c>
      <c r="G65" s="42"/>
      <c r="H65" s="12"/>
      <c r="I65" s="12"/>
    </row>
    <row r="66" spans="1:9" s="1" customFormat="1" ht="47.25">
      <c r="A66" s="19" t="s">
        <v>44</v>
      </c>
      <c r="B66" s="146"/>
      <c r="C66" s="139"/>
      <c r="D66" s="139"/>
      <c r="E66" s="139"/>
      <c r="F66" s="129">
        <f>B66+E66</f>
        <v>0</v>
      </c>
      <c r="G66" s="42"/>
      <c r="H66" s="12"/>
      <c r="I66" s="12"/>
    </row>
    <row r="67" spans="1:9" s="1" customFormat="1" ht="25.5">
      <c r="A67" s="53" t="s">
        <v>68</v>
      </c>
      <c r="B67" s="142">
        <f>B68+B69+B72+B75+B76+B77+B78</f>
        <v>0</v>
      </c>
      <c r="C67" s="144">
        <f>C68+C69+C72+C75+C76+C77+C78</f>
        <v>119285.06</v>
      </c>
      <c r="D67" s="144">
        <f>D68+D69+D72+D75+D76+D77+D78</f>
        <v>0</v>
      </c>
      <c r="E67" s="144">
        <f>E68+E69+E72+E75+E76+E77+E78</f>
        <v>119285.06</v>
      </c>
      <c r="F67" s="144">
        <f>F68+F69+F72+F75+F76+F77+F78</f>
        <v>119285.06</v>
      </c>
      <c r="G67" s="114"/>
    </row>
    <row r="68" spans="1:9" s="1" customFormat="1">
      <c r="A68" s="18" t="s">
        <v>45</v>
      </c>
      <c r="B68" s="142"/>
      <c r="C68" s="144"/>
      <c r="D68" s="144"/>
      <c r="E68" s="144">
        <f t="shared" ref="E68" si="15">C68-D68</f>
        <v>0</v>
      </c>
      <c r="F68" s="129">
        <f t="shared" ref="F68:F80" si="16">B68+E68</f>
        <v>0</v>
      </c>
      <c r="G68" s="55"/>
    </row>
    <row r="69" spans="1:9">
      <c r="A69" s="16" t="s">
        <v>60</v>
      </c>
      <c r="B69" s="131">
        <f>B70+B71</f>
        <v>0</v>
      </c>
      <c r="C69" s="129">
        <f t="shared" ref="C69:E69" si="17">C70+C71</f>
        <v>0</v>
      </c>
      <c r="D69" s="129">
        <f t="shared" si="17"/>
        <v>0</v>
      </c>
      <c r="E69" s="129">
        <f t="shared" si="17"/>
        <v>0</v>
      </c>
      <c r="F69" s="129">
        <f t="shared" si="16"/>
        <v>0</v>
      </c>
      <c r="G69" s="155"/>
    </row>
    <row r="70" spans="1:9">
      <c r="A70" s="14" t="s">
        <v>61</v>
      </c>
      <c r="B70" s="131"/>
      <c r="C70" s="129"/>
      <c r="D70" s="129"/>
      <c r="E70" s="129">
        <f t="shared" ref="E70:E71" si="18">C70-D70</f>
        <v>0</v>
      </c>
      <c r="F70" s="129">
        <f t="shared" si="16"/>
        <v>0</v>
      </c>
      <c r="G70" s="55"/>
    </row>
    <row r="71" spans="1:9">
      <c r="A71" s="14" t="s">
        <v>46</v>
      </c>
      <c r="B71" s="131"/>
      <c r="C71" s="129"/>
      <c r="D71" s="129"/>
      <c r="E71" s="129">
        <f t="shared" si="18"/>
        <v>0</v>
      </c>
      <c r="F71" s="129">
        <f t="shared" si="16"/>
        <v>0</v>
      </c>
      <c r="G71" s="55"/>
    </row>
    <row r="72" spans="1:9">
      <c r="A72" s="14" t="s">
        <v>47</v>
      </c>
      <c r="B72" s="131"/>
      <c r="C72" s="129">
        <f t="shared" ref="C72:D72" si="19">C73+C74</f>
        <v>0</v>
      </c>
      <c r="D72" s="129">
        <f t="shared" si="19"/>
        <v>0</v>
      </c>
      <c r="E72" s="129">
        <f>E73+E74</f>
        <v>0</v>
      </c>
      <c r="F72" s="129">
        <f t="shared" si="16"/>
        <v>0</v>
      </c>
      <c r="G72" s="155"/>
    </row>
    <row r="73" spans="1:9">
      <c r="A73" s="14" t="s">
        <v>48</v>
      </c>
      <c r="B73" s="131"/>
      <c r="C73" s="129"/>
      <c r="D73" s="129"/>
      <c r="E73" s="129">
        <f t="shared" ref="E73:E77" si="20">C73-D73</f>
        <v>0</v>
      </c>
      <c r="F73" s="129">
        <f t="shared" si="16"/>
        <v>0</v>
      </c>
      <c r="G73" s="55"/>
    </row>
    <row r="74" spans="1:9">
      <c r="A74" s="14" t="s">
        <v>49</v>
      </c>
      <c r="B74" s="131"/>
      <c r="C74" s="129"/>
      <c r="D74" s="129"/>
      <c r="E74" s="129">
        <f t="shared" si="20"/>
        <v>0</v>
      </c>
      <c r="F74" s="129">
        <f t="shared" si="16"/>
        <v>0</v>
      </c>
      <c r="G74" s="58"/>
    </row>
    <row r="75" spans="1:9">
      <c r="A75" s="14" t="s">
        <v>81</v>
      </c>
      <c r="B75" s="131"/>
      <c r="C75" s="129"/>
      <c r="D75" s="129"/>
      <c r="E75" s="129">
        <f t="shared" si="20"/>
        <v>0</v>
      </c>
      <c r="F75" s="129">
        <f t="shared" si="16"/>
        <v>0</v>
      </c>
      <c r="G75" s="54"/>
    </row>
    <row r="76" spans="1:9">
      <c r="A76" s="14" t="s">
        <v>11</v>
      </c>
      <c r="B76" s="131"/>
      <c r="C76" s="129"/>
      <c r="D76" s="129"/>
      <c r="E76" s="129">
        <f t="shared" si="20"/>
        <v>0</v>
      </c>
      <c r="F76" s="129">
        <f t="shared" si="16"/>
        <v>0</v>
      </c>
      <c r="G76" s="54"/>
    </row>
    <row r="77" spans="1:9">
      <c r="A77" s="14" t="s">
        <v>62</v>
      </c>
      <c r="B77" s="131"/>
      <c r="C77" s="129"/>
      <c r="D77" s="129"/>
      <c r="E77" s="129">
        <f t="shared" si="20"/>
        <v>0</v>
      </c>
      <c r="F77" s="129">
        <f t="shared" si="16"/>
        <v>0</v>
      </c>
      <c r="G77" s="54"/>
    </row>
    <row r="78" spans="1:9">
      <c r="A78" s="14" t="s">
        <v>10</v>
      </c>
      <c r="B78" s="131"/>
      <c r="C78" s="129">
        <f>B81</f>
        <v>119285.06</v>
      </c>
      <c r="D78" s="129"/>
      <c r="E78" s="129">
        <f>C78-D78</f>
        <v>119285.06</v>
      </c>
      <c r="F78" s="129">
        <f t="shared" si="16"/>
        <v>119285.06</v>
      </c>
      <c r="G78" s="54"/>
    </row>
    <row r="79" spans="1:9">
      <c r="A79" s="14" t="s">
        <v>50</v>
      </c>
      <c r="B79" s="131">
        <f>B80+B81</f>
        <v>119285.06</v>
      </c>
      <c r="C79" s="129"/>
      <c r="D79" s="129"/>
      <c r="E79" s="129"/>
      <c r="F79" s="129">
        <f t="shared" si="16"/>
        <v>119285.06</v>
      </c>
      <c r="G79" s="54"/>
    </row>
    <row r="80" spans="1:9">
      <c r="A80" s="14" t="s">
        <v>51</v>
      </c>
      <c r="B80" s="131"/>
      <c r="C80" s="129"/>
      <c r="D80" s="129"/>
      <c r="E80" s="129"/>
      <c r="F80" s="129">
        <f t="shared" si="16"/>
        <v>0</v>
      </c>
      <c r="G80" s="54"/>
    </row>
    <row r="81" spans="1:8">
      <c r="A81" s="14" t="s">
        <v>52</v>
      </c>
      <c r="B81" s="131">
        <v>119285.06</v>
      </c>
      <c r="C81" s="129"/>
      <c r="D81" s="129"/>
      <c r="E81" s="129"/>
      <c r="F81" s="129">
        <f>B81+E81</f>
        <v>119285.06</v>
      </c>
      <c r="G81" s="54"/>
    </row>
    <row r="82" spans="1:8">
      <c r="A82" s="37" t="s">
        <v>63</v>
      </c>
      <c r="B82" s="131"/>
      <c r="C82" s="129"/>
      <c r="D82" s="129"/>
      <c r="E82" s="129"/>
      <c r="F82" s="129"/>
      <c r="G82" s="54"/>
    </row>
    <row r="83" spans="1:8" s="1" customFormat="1" ht="31.5">
      <c r="A83" s="14" t="s">
        <v>89</v>
      </c>
      <c r="B83" s="131"/>
      <c r="C83" s="129"/>
      <c r="D83" s="129"/>
      <c r="E83" s="129">
        <f>C83-D83</f>
        <v>0</v>
      </c>
      <c r="F83" s="129">
        <f>B83+E83</f>
        <v>0</v>
      </c>
      <c r="G83" s="54"/>
    </row>
    <row r="84" spans="1:8">
      <c r="A84" s="10" t="s">
        <v>90</v>
      </c>
      <c r="B84" s="146"/>
      <c r="C84" s="139"/>
      <c r="D84" s="139"/>
      <c r="E84" s="129">
        <f t="shared" ref="E84:E86" si="21">C84-D84</f>
        <v>0</v>
      </c>
      <c r="F84" s="129">
        <f>B84+E84</f>
        <v>0</v>
      </c>
      <c r="G84" s="42"/>
    </row>
    <row r="85" spans="1:8">
      <c r="A85" s="10" t="s">
        <v>91</v>
      </c>
      <c r="B85" s="131"/>
      <c r="C85" s="139"/>
      <c r="D85" s="129"/>
      <c r="E85" s="129">
        <f t="shared" si="21"/>
        <v>0</v>
      </c>
      <c r="F85" s="129">
        <f>B85+E85</f>
        <v>0</v>
      </c>
      <c r="G85" s="54"/>
    </row>
    <row r="86" spans="1:8" ht="31.5">
      <c r="A86" s="10" t="s">
        <v>93</v>
      </c>
      <c r="B86" s="146"/>
      <c r="C86" s="139"/>
      <c r="D86" s="139"/>
      <c r="E86" s="129">
        <f t="shared" si="21"/>
        <v>0</v>
      </c>
      <c r="F86" s="129">
        <f>B86+E86</f>
        <v>0</v>
      </c>
      <c r="G86" s="42"/>
    </row>
    <row r="87" spans="1:8">
      <c r="A87" s="23"/>
      <c r="B87" s="118"/>
      <c r="C87" s="26"/>
      <c r="D87" s="24"/>
      <c r="E87" s="24"/>
      <c r="F87" s="24"/>
    </row>
    <row r="88" spans="1:8">
      <c r="A88" s="167" t="s">
        <v>97</v>
      </c>
      <c r="B88" s="168"/>
      <c r="C88" s="168"/>
      <c r="D88" s="168"/>
      <c r="E88" s="24"/>
      <c r="F88" s="24"/>
      <c r="G88" s="44"/>
      <c r="H88" s="13"/>
    </row>
    <row r="89" spans="1:8">
      <c r="B89" s="118"/>
      <c r="E89" s="24"/>
      <c r="F89" s="24"/>
      <c r="G89" s="44"/>
      <c r="H89" s="13"/>
    </row>
    <row r="90" spans="1:8" ht="51" customHeight="1">
      <c r="A90" s="167" t="s">
        <v>101</v>
      </c>
      <c r="B90" s="168"/>
      <c r="C90" s="168"/>
      <c r="D90" s="168"/>
      <c r="E90" s="24"/>
      <c r="F90" s="24"/>
      <c r="G90" s="44"/>
      <c r="H90" s="13"/>
    </row>
    <row r="91" spans="1:8" ht="13.7" customHeight="1">
      <c r="B91" s="119"/>
      <c r="C91" s="27"/>
      <c r="D91" s="43"/>
      <c r="E91" s="9"/>
      <c r="F91" s="9"/>
    </row>
    <row r="92" spans="1:8" ht="13.7" customHeight="1">
      <c r="B92" s="119"/>
      <c r="C92" s="158"/>
      <c r="D92" s="159"/>
      <c r="E92" s="9"/>
      <c r="F92" s="9"/>
    </row>
    <row r="93" spans="1:8" ht="20.25">
      <c r="A93" s="35"/>
      <c r="B93" s="120"/>
      <c r="C93" s="158"/>
      <c r="D93" s="159"/>
      <c r="E93" s="30"/>
      <c r="F93" s="30"/>
    </row>
    <row r="94" spans="1:8">
      <c r="A94" s="20"/>
      <c r="C94" s="7"/>
      <c r="D94" s="12"/>
    </row>
    <row r="95" spans="1:8" ht="20.25">
      <c r="A95" s="21"/>
      <c r="B95" s="122"/>
      <c r="C95" s="31"/>
      <c r="D95" s="31"/>
    </row>
    <row r="96" spans="1:8" ht="20.25">
      <c r="B96" s="123"/>
      <c r="C96" s="157"/>
      <c r="D96" s="157"/>
    </row>
    <row r="98" spans="1:6">
      <c r="E98" s="13"/>
      <c r="F98" s="13"/>
    </row>
    <row r="100" spans="1:6">
      <c r="A100" s="36"/>
    </row>
    <row r="101" spans="1:6">
      <c r="C101" s="28"/>
      <c r="D101" s="13"/>
    </row>
  </sheetData>
  <mergeCells count="14">
    <mergeCell ref="A2:G2"/>
    <mergeCell ref="C96:D96"/>
    <mergeCell ref="C93:D93"/>
    <mergeCell ref="C92:D92"/>
    <mergeCell ref="F5:F6"/>
    <mergeCell ref="C5:E5"/>
    <mergeCell ref="B5:B6"/>
    <mergeCell ref="G4:G6"/>
    <mergeCell ref="B4:F4"/>
    <mergeCell ref="A4:A6"/>
    <mergeCell ref="A88:D88"/>
    <mergeCell ref="A90:D90"/>
    <mergeCell ref="G29:G34"/>
    <mergeCell ref="G37:G39"/>
  </mergeCells>
  <phoneticPr fontId="13" type="noConversion"/>
  <printOptions horizontalCentered="1"/>
  <pageMargins left="0" right="0" top="0.19685039370078741" bottom="0" header="0" footer="0"/>
  <pageSetup paperSize="9" scale="72" fitToHeight="0" orientation="landscape" errors="blank" r:id="rId1"/>
  <headerFooter differentFirst="1"/>
  <rowBreaks count="2" manualBreakCount="2">
    <brk id="35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Normal="100" zoomScaleSheetLayoutView="8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C12" sqref="C12"/>
    </sheetView>
  </sheetViews>
  <sheetFormatPr defaultColWidth="9.140625" defaultRowHeight="15.75"/>
  <cols>
    <col min="1" max="1" width="41" style="93" customWidth="1"/>
    <col min="2" max="2" width="21.7109375" style="71" customWidth="1"/>
    <col min="3" max="3" width="13.7109375" style="94" customWidth="1"/>
    <col min="4" max="4" width="13.7109375" style="86" customWidth="1"/>
    <col min="5" max="5" width="15" style="71" customWidth="1"/>
    <col min="6" max="6" width="18.140625" style="71" customWidth="1"/>
    <col min="7" max="7" width="45.7109375" style="101" customWidth="1"/>
    <col min="8" max="8" width="16.42578125" style="71" customWidth="1"/>
    <col min="9" max="9" width="9.140625" style="71"/>
    <col min="10" max="10" width="15" style="71" bestFit="1" customWidth="1"/>
    <col min="11" max="16384" width="9.140625" style="71"/>
  </cols>
  <sheetData>
    <row r="1" spans="1:8" s="70" customFormat="1">
      <c r="A1" s="66"/>
      <c r="B1" s="67"/>
      <c r="C1" s="68"/>
      <c r="D1" s="68"/>
      <c r="E1" s="68"/>
      <c r="F1" s="68"/>
      <c r="G1" s="69" t="s">
        <v>83</v>
      </c>
    </row>
    <row r="2" spans="1:8" ht="25.5" customHeight="1">
      <c r="A2" s="177" t="s">
        <v>87</v>
      </c>
      <c r="B2" s="177"/>
      <c r="C2" s="177"/>
      <c r="D2" s="177"/>
      <c r="E2" s="177"/>
      <c r="F2" s="177"/>
      <c r="G2" s="177"/>
    </row>
    <row r="3" spans="1:8">
      <c r="A3" s="72"/>
      <c r="B3" s="73"/>
      <c r="C3" s="74"/>
      <c r="D3" s="73"/>
      <c r="E3" s="73"/>
      <c r="F3" s="73"/>
      <c r="G3" s="75" t="s">
        <v>69</v>
      </c>
    </row>
    <row r="4" spans="1:8" ht="15.75" customHeight="1">
      <c r="A4" s="178" t="s">
        <v>0</v>
      </c>
      <c r="B4" s="181" t="s">
        <v>56</v>
      </c>
      <c r="C4" s="181"/>
      <c r="D4" s="181"/>
      <c r="E4" s="181"/>
      <c r="F4" s="181"/>
      <c r="G4" s="182" t="s">
        <v>66</v>
      </c>
    </row>
    <row r="5" spans="1:8" ht="34.5" customHeight="1">
      <c r="A5" s="179"/>
      <c r="B5" s="181" t="s">
        <v>103</v>
      </c>
      <c r="C5" s="183" t="s">
        <v>84</v>
      </c>
      <c r="D5" s="183"/>
      <c r="E5" s="183"/>
      <c r="F5" s="181" t="s">
        <v>72</v>
      </c>
      <c r="G5" s="182"/>
    </row>
    <row r="6" spans="1:8" ht="98.25" customHeight="1">
      <c r="A6" s="180"/>
      <c r="B6" s="181"/>
      <c r="C6" s="76" t="s">
        <v>53</v>
      </c>
      <c r="D6" s="77" t="s">
        <v>54</v>
      </c>
      <c r="E6" s="78" t="s">
        <v>55</v>
      </c>
      <c r="F6" s="181"/>
      <c r="G6" s="182"/>
    </row>
    <row r="7" spans="1:8" ht="66.75" customHeight="1">
      <c r="A7" s="79">
        <v>1</v>
      </c>
      <c r="B7" s="80">
        <v>2</v>
      </c>
      <c r="C7" s="81">
        <v>3</v>
      </c>
      <c r="D7" s="81">
        <v>4</v>
      </c>
      <c r="E7" s="82">
        <v>5</v>
      </c>
      <c r="F7" s="82">
        <v>6</v>
      </c>
      <c r="G7" s="83" t="s">
        <v>70</v>
      </c>
    </row>
    <row r="8" spans="1:8" s="88" customFormat="1">
      <c r="A8" s="33" t="s">
        <v>102</v>
      </c>
      <c r="B8" s="151">
        <f>B13</f>
        <v>119.29</v>
      </c>
      <c r="C8" s="152" t="s">
        <v>85</v>
      </c>
      <c r="D8" s="152" t="s">
        <v>85</v>
      </c>
      <c r="E8" s="152" t="s">
        <v>85</v>
      </c>
      <c r="F8" s="152" t="s">
        <v>85</v>
      </c>
      <c r="G8" s="87"/>
    </row>
    <row r="9" spans="1:8" s="88" customFormat="1">
      <c r="A9" s="33"/>
      <c r="B9" s="151"/>
      <c r="C9" s="152"/>
      <c r="D9" s="152"/>
      <c r="E9" s="152"/>
      <c r="F9" s="152"/>
      <c r="G9" s="87"/>
    </row>
    <row r="10" spans="1:8" ht="47.25">
      <c r="A10" s="33" t="s">
        <v>88</v>
      </c>
      <c r="B10" s="153"/>
      <c r="C10" s="153">
        <f>SUM(C11:C11)</f>
        <v>119.29</v>
      </c>
      <c r="D10" s="153"/>
      <c r="E10" s="153">
        <f>SUM(E11:E11)</f>
        <v>119.29</v>
      </c>
      <c r="F10" s="153">
        <f>E10</f>
        <v>119.29</v>
      </c>
      <c r="G10" s="84"/>
    </row>
    <row r="11" spans="1:8" s="86" customFormat="1" ht="47.25">
      <c r="A11" s="112" t="s">
        <v>96</v>
      </c>
      <c r="B11" s="152"/>
      <c r="C11" s="152">
        <v>119.29</v>
      </c>
      <c r="D11" s="152"/>
      <c r="E11" s="152">
        <f>C11-D11</f>
        <v>119.29</v>
      </c>
      <c r="F11" s="153">
        <f>E11</f>
        <v>119.29</v>
      </c>
      <c r="G11" s="113" t="s">
        <v>99</v>
      </c>
    </row>
    <row r="12" spans="1:8">
      <c r="A12" s="154"/>
      <c r="B12" s="152"/>
      <c r="C12" s="152"/>
      <c r="D12" s="152"/>
      <c r="E12" s="152"/>
      <c r="F12" s="152"/>
      <c r="G12" s="113"/>
    </row>
    <row r="13" spans="1:8">
      <c r="A13" s="33" t="s">
        <v>86</v>
      </c>
      <c r="B13" s="152">
        <v>119.29</v>
      </c>
      <c r="C13" s="152" t="s">
        <v>85</v>
      </c>
      <c r="D13" s="152" t="s">
        <v>85</v>
      </c>
      <c r="E13" s="152" t="s">
        <v>85</v>
      </c>
      <c r="F13" s="152" t="s">
        <v>85</v>
      </c>
      <c r="G13" s="85"/>
    </row>
    <row r="14" spans="1:8">
      <c r="A14" s="89"/>
      <c r="B14" s="90"/>
      <c r="C14" s="91"/>
      <c r="D14" s="90"/>
      <c r="E14" s="90"/>
      <c r="F14" s="90"/>
      <c r="G14" s="92"/>
    </row>
    <row r="15" spans="1:8" ht="31.5" customHeight="1">
      <c r="A15" s="184" t="s">
        <v>98</v>
      </c>
      <c r="B15" s="184"/>
      <c r="C15" s="184"/>
      <c r="E15" s="95"/>
      <c r="F15" s="95"/>
      <c r="G15" s="96"/>
      <c r="H15" s="97"/>
    </row>
    <row r="16" spans="1:8" ht="13.7" customHeight="1">
      <c r="B16" s="98"/>
      <c r="C16" s="99"/>
      <c r="D16" s="96"/>
      <c r="E16" s="100"/>
      <c r="F16" s="100"/>
    </row>
    <row r="17" spans="1:6" ht="13.7" customHeight="1">
      <c r="B17" s="98"/>
      <c r="C17" s="174"/>
      <c r="D17" s="175"/>
      <c r="E17" s="100"/>
      <c r="F17" s="100"/>
    </row>
    <row r="18" spans="1:6" ht="20.25">
      <c r="A18" s="102"/>
      <c r="B18" s="103"/>
      <c r="C18" s="174"/>
      <c r="D18" s="175"/>
      <c r="E18" s="104"/>
      <c r="F18" s="104"/>
    </row>
    <row r="19" spans="1:6">
      <c r="A19" s="105"/>
      <c r="C19" s="70"/>
      <c r="D19" s="71"/>
    </row>
    <row r="20" spans="1:6" ht="20.25">
      <c r="A20" s="106"/>
      <c r="B20" s="107"/>
      <c r="C20" s="108"/>
      <c r="D20" s="108"/>
    </row>
    <row r="21" spans="1:6" ht="20.25">
      <c r="B21" s="109"/>
      <c r="C21" s="176"/>
      <c r="D21" s="176"/>
    </row>
    <row r="23" spans="1:6">
      <c r="E23" s="97"/>
      <c r="F23" s="97"/>
    </row>
    <row r="25" spans="1:6">
      <c r="A25" s="110"/>
    </row>
    <row r="26" spans="1:6">
      <c r="C26" s="111"/>
      <c r="D26" s="97"/>
    </row>
  </sheetData>
  <mergeCells count="11">
    <mergeCell ref="C17:D17"/>
    <mergeCell ref="C18:D18"/>
    <mergeCell ref="C21:D21"/>
    <mergeCell ref="A2:G2"/>
    <mergeCell ref="A4:A6"/>
    <mergeCell ref="B4:F4"/>
    <mergeCell ref="G4:G6"/>
    <mergeCell ref="B5:B6"/>
    <mergeCell ref="C5:E5"/>
    <mergeCell ref="F5:F6"/>
    <mergeCell ref="A15:C15"/>
  </mergeCells>
  <printOptions horizontalCentered="1"/>
  <pageMargins left="0.92" right="0" top="0.66" bottom="0" header="0.53" footer="0"/>
  <pageSetup paperSize="9" scale="81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1.1</vt:lpstr>
      <vt:lpstr>'приложение 1'!Заголовки_для_печати</vt:lpstr>
      <vt:lpstr>'приложение 1.1'!Заголовки_для_печати</vt:lpstr>
      <vt:lpstr>'приложение 1'!Область_печати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Резеда Кайгулова</dc:creator>
  <cp:lastModifiedBy>user</cp:lastModifiedBy>
  <cp:lastPrinted>2021-04-27T11:12:30Z</cp:lastPrinted>
  <dcterms:created xsi:type="dcterms:W3CDTF">2014-09-26T08:21:45Z</dcterms:created>
  <dcterms:modified xsi:type="dcterms:W3CDTF">2022-03-16T05:00:19Z</dcterms:modified>
</cp:coreProperties>
</file>